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②福島地区活動協議会\R3　新様式\"/>
    </mc:Choice>
  </mc:AlternateContent>
  <xr:revisionPtr revIDLastSave="0" documentId="13_ncr:1_{827D66E0-E501-4BEC-95AA-9EA4340D67BC}" xr6:coauthVersionLast="47" xr6:coauthVersionMax="47" xr10:uidLastSave="{00000000-0000-0000-0000-000000000000}"/>
  <bookViews>
    <workbookView xWindow="-120" yWindow="-120" windowWidth="20730" windowHeight="11160" tabRatio="991" xr2:uid="{00000000-000D-0000-FFFF-FFFF00000000}"/>
  </bookViews>
  <sheets>
    <sheet name="別紙１" sheetId="20" r:id="rId1"/>
    <sheet name="リスト" sheetId="22" r:id="rId2"/>
  </sheets>
  <externalReferences>
    <externalReference r:id="rId3"/>
  </externalReferences>
  <definedNames>
    <definedName name="_xlnm.Print_Area" localSheetId="0">別紙１!$A$1:$N$41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20" l="1"/>
  <c r="I9" i="20"/>
  <c r="I8" i="20"/>
  <c r="I7" i="20"/>
  <c r="F10" i="20" l="1"/>
  <c r="Q8" i="20" l="1"/>
  <c r="K40" i="20" l="1"/>
  <c r="I40" i="20"/>
  <c r="R40" i="20" s="1"/>
  <c r="Q40" i="20" s="1"/>
  <c r="M39" i="20"/>
  <c r="M18" i="20"/>
  <c r="M19" i="20"/>
  <c r="M20" i="20"/>
  <c r="M21" i="20"/>
  <c r="M22" i="20"/>
  <c r="M23" i="20"/>
  <c r="M24" i="20"/>
  <c r="M25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17" i="20"/>
  <c r="M16" i="20"/>
  <c r="K15" i="20"/>
  <c r="I15" i="20"/>
  <c r="M14" i="20"/>
  <c r="M13" i="20"/>
  <c r="K41" i="20" l="1"/>
  <c r="P14" i="20"/>
  <c r="Q4" i="20" s="1"/>
  <c r="P40" i="20"/>
  <c r="G40" i="20" s="1"/>
  <c r="I41" i="20"/>
  <c r="P13" i="20"/>
  <c r="M40" i="20"/>
  <c r="M15" i="20"/>
  <c r="M41" i="20" l="1"/>
  <c r="P15" i="20" s="1"/>
  <c r="Q5" i="20"/>
  <c r="Q6" i="20" s="1"/>
  <c r="Q9" i="20" s="1"/>
  <c r="Q10" i="20" s="1"/>
  <c r="I10" i="20" l="1"/>
  <c r="P16" i="20"/>
</calcChain>
</file>

<file path=xl/sharedStrings.xml><?xml version="1.0" encoding="utf-8"?>
<sst xmlns="http://schemas.openxmlformats.org/spreadsheetml/2006/main" count="104" uniqueCount="82">
  <si>
    <t>項　　　　　　　目</t>
    <rPh sb="0" eb="1">
      <t>コウ</t>
    </rPh>
    <rPh sb="8" eb="9">
      <t>メ</t>
    </rPh>
    <phoneticPr fontId="1"/>
  </si>
  <si>
    <t>大阪市補助金（活動費）</t>
    <rPh sb="0" eb="3">
      <t>オオサカシ</t>
    </rPh>
    <rPh sb="3" eb="6">
      <t>ホジョキン</t>
    </rPh>
    <rPh sb="7" eb="9">
      <t>カツドウ</t>
    </rPh>
    <rPh sb="9" eb="10">
      <t>ヒ</t>
    </rPh>
    <phoneticPr fontId="1"/>
  </si>
  <si>
    <t>大阪市補助金（運営費）</t>
    <rPh sb="0" eb="3">
      <t>オオサカシ</t>
    </rPh>
    <rPh sb="3" eb="6">
      <t>ホジョキン</t>
    </rPh>
    <rPh sb="7" eb="9">
      <t>ウンエイ</t>
    </rPh>
    <rPh sb="9" eb="10">
      <t>ヒ</t>
    </rPh>
    <phoneticPr fontId="1"/>
  </si>
  <si>
    <t>その他（地域団体からの拠出金等）</t>
    <rPh sb="2" eb="3">
      <t>タ</t>
    </rPh>
    <rPh sb="4" eb="6">
      <t>チイキ</t>
    </rPh>
    <rPh sb="6" eb="8">
      <t>ダンタイ</t>
    </rPh>
    <rPh sb="11" eb="14">
      <t>キョシュツキン</t>
    </rPh>
    <rPh sb="14" eb="15">
      <t>トウ</t>
    </rPh>
    <phoneticPr fontId="1"/>
  </si>
  <si>
    <t>支　　出　　　　　　　　　　　　　　　　　　　　　　　　　　　　　　</t>
    <rPh sb="0" eb="1">
      <t>シ</t>
    </rPh>
    <rPh sb="3" eb="4">
      <t>デ</t>
    </rPh>
    <phoneticPr fontId="1"/>
  </si>
  <si>
    <t>活動分野</t>
    <rPh sb="0" eb="2">
      <t>カツドウ</t>
    </rPh>
    <rPh sb="2" eb="4">
      <t>ブンヤ</t>
    </rPh>
    <phoneticPr fontId="1"/>
  </si>
  <si>
    <t>収　　入</t>
    <rPh sb="0" eb="1">
      <t>オサム</t>
    </rPh>
    <rPh sb="3" eb="4">
      <t>ハイ</t>
    </rPh>
    <phoneticPr fontId="1"/>
  </si>
  <si>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</si>
  <si>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</si>
  <si>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年度</t>
    <rPh sb="0" eb="1">
      <t>ネン</t>
    </rPh>
    <rPh sb="1" eb="2">
      <t>ド</t>
    </rPh>
    <phoneticPr fontId="3"/>
  </si>
  <si>
    <t>事業番号</t>
    <rPh sb="0" eb="2">
      <t>ジギョウ</t>
    </rPh>
    <rPh sb="2" eb="4">
      <t>バンゴウ</t>
    </rPh>
    <phoneticPr fontId="3"/>
  </si>
  <si>
    <t>事業名称</t>
    <rPh sb="0" eb="2">
      <t>ジギョウ</t>
    </rPh>
    <rPh sb="2" eb="4">
      <t>メイショウ</t>
    </rPh>
    <phoneticPr fontId="3"/>
  </si>
  <si>
    <t>運営費補助金小計</t>
    <rPh sb="0" eb="3">
      <t>ウンエイヒ</t>
    </rPh>
    <rPh sb="3" eb="6">
      <t>ホジョキン</t>
    </rPh>
    <rPh sb="6" eb="8">
      <t>ショウケイ</t>
    </rPh>
    <phoneticPr fontId="3"/>
  </si>
  <si>
    <t>福祉</t>
    <rPh sb="0" eb="2">
      <t>フクシ</t>
    </rPh>
    <phoneticPr fontId="3"/>
  </si>
  <si>
    <t>環境</t>
    <rPh sb="0" eb="2">
      <t>カンキョウ</t>
    </rPh>
    <phoneticPr fontId="3"/>
  </si>
  <si>
    <t>地域経済</t>
    <rPh sb="0" eb="2">
      <t>チイキ</t>
    </rPh>
    <rPh sb="2" eb="4">
      <t>ケイザイ</t>
    </rPh>
    <phoneticPr fontId="3"/>
  </si>
  <si>
    <t>健康</t>
    <rPh sb="0" eb="2">
      <t>ケンコウ</t>
    </rPh>
    <phoneticPr fontId="3"/>
  </si>
  <si>
    <t>子ども・
青少年</t>
    <rPh sb="0" eb="1">
      <t>コ</t>
    </rPh>
    <rPh sb="5" eb="8">
      <t>セイショウネン</t>
    </rPh>
    <phoneticPr fontId="3"/>
  </si>
  <si>
    <t>文化・
スポーツ</t>
    <rPh sb="0" eb="2">
      <t>ブンカ</t>
    </rPh>
    <phoneticPr fontId="3"/>
  </si>
  <si>
    <t>その他</t>
    <rPh sb="2" eb="3">
      <t>タ</t>
    </rPh>
    <phoneticPr fontId="3"/>
  </si>
  <si>
    <t>補助対象
経費</t>
    <rPh sb="0" eb="2">
      <t>ホジョ</t>
    </rPh>
    <rPh sb="2" eb="4">
      <t>タイショウ</t>
    </rPh>
    <rPh sb="5" eb="7">
      <t>ケイヒ</t>
    </rPh>
    <phoneticPr fontId="1"/>
  </si>
  <si>
    <t>実施時期</t>
    <rPh sb="0" eb="2">
      <t>ジッシ</t>
    </rPh>
    <rPh sb="2" eb="4">
      <t>ジキ</t>
    </rPh>
    <phoneticPr fontId="1"/>
  </si>
  <si>
    <t>合計</t>
    <rPh sb="0" eb="2">
      <t>ゴウケイ</t>
    </rPh>
    <phoneticPr fontId="1"/>
  </si>
  <si>
    <t>（別紙１）</t>
    <rPh sb="1" eb="3">
      <t>ベッシ</t>
    </rPh>
    <phoneticPr fontId="1"/>
  </si>
  <si>
    <t>地域活動
協議会名</t>
    <rPh sb="0" eb="2">
      <t>チイキ</t>
    </rPh>
    <rPh sb="2" eb="4">
      <t>カツドウ</t>
    </rPh>
    <rPh sb="5" eb="8">
      <t>キョウギカイ</t>
    </rPh>
    <rPh sb="8" eb="9">
      <t>メイ</t>
    </rPh>
    <phoneticPr fontId="3"/>
  </si>
  <si>
    <t>報告書・収支決算書</t>
    <rPh sb="0" eb="3">
      <t>ホウコクショ</t>
    </rPh>
    <rPh sb="4" eb="6">
      <t>シュウシ</t>
    </rPh>
    <rPh sb="6" eb="9">
      <t>ケッサンショ</t>
    </rPh>
    <phoneticPr fontId="4"/>
  </si>
  <si>
    <t>計画書・収支予算書</t>
    <rPh sb="0" eb="3">
      <t>ケイカクショ</t>
    </rPh>
    <rPh sb="4" eb="6">
      <t>シュウシ</t>
    </rPh>
    <rPh sb="6" eb="9">
      <t>ヨサンショ</t>
    </rPh>
    <phoneticPr fontId="4"/>
  </si>
  <si>
    <t>（総括表）</t>
    <rPh sb="1" eb="4">
      <t>ソウカツヒョウ</t>
    </rPh>
    <phoneticPr fontId="4"/>
  </si>
  <si>
    <t>予算金額</t>
    <rPh sb="0" eb="2">
      <t>ヨサン</t>
    </rPh>
    <rPh sb="2" eb="4">
      <t>キンガク</t>
    </rPh>
    <phoneticPr fontId="1"/>
  </si>
  <si>
    <t>決算金額</t>
    <rPh sb="0" eb="2">
      <t>ケッサン</t>
    </rPh>
    <rPh sb="2" eb="4">
      <t>キンガク</t>
    </rPh>
    <phoneticPr fontId="4"/>
  </si>
  <si>
    <t>防災・
防犯</t>
    <rPh sb="0" eb="2">
      <t>ボウサイ</t>
    </rPh>
    <rPh sb="4" eb="6">
      <t>ボウハン</t>
    </rPh>
    <phoneticPr fontId="3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</si>
  <si>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</si>
  <si>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事業名称</t>
    <phoneticPr fontId="10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</si>
  <si>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</si>
  <si>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</si>
  <si>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</si>
  <si>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</si>
  <si>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</si>
  <si>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％</t>
  </si>
  <si>
    <t>活動費補助金小計</t>
    <phoneticPr fontId="4"/>
  </si>
  <si>
    <t>合計（運営費＋活動費）</t>
    <phoneticPr fontId="4"/>
  </si>
  <si>
    <t>補助対象外
経費</t>
    <rPh sb="0" eb="4">
      <t>ホジョタイショウ</t>
    </rPh>
    <rPh sb="4" eb="5">
      <t>ガイ</t>
    </rPh>
    <rPh sb="6" eb="8">
      <t>ケイヒ</t>
    </rPh>
    <phoneticPr fontId="1"/>
  </si>
  <si>
    <t>令和</t>
    <phoneticPr fontId="4"/>
  </si>
  <si>
    <t>費目</t>
    <rPh sb="0" eb="2">
      <t>ヒモク</t>
    </rPh>
    <phoneticPr fontId="10"/>
  </si>
  <si>
    <t>報酬</t>
    <rPh sb="0" eb="2">
      <t>ホウシュウ</t>
    </rPh>
    <phoneticPr fontId="10"/>
  </si>
  <si>
    <t>報償費</t>
    <rPh sb="0" eb="3">
      <t>ホウショウヒ</t>
    </rPh>
    <phoneticPr fontId="10"/>
  </si>
  <si>
    <t>啓発物品等</t>
    <rPh sb="0" eb="2">
      <t>ケイハツ</t>
    </rPh>
    <rPh sb="2" eb="4">
      <t>ブッピン</t>
    </rPh>
    <rPh sb="4" eb="5">
      <t>トウ</t>
    </rPh>
    <phoneticPr fontId="10"/>
  </si>
  <si>
    <t>備品購入費</t>
    <rPh sb="0" eb="2">
      <t>ビヒン</t>
    </rPh>
    <rPh sb="2" eb="5">
      <t>コウニュウヒ</t>
    </rPh>
    <phoneticPr fontId="10"/>
  </si>
  <si>
    <t>委託料</t>
    <rPh sb="0" eb="3">
      <t>イタクリョウ</t>
    </rPh>
    <phoneticPr fontId="10"/>
  </si>
  <si>
    <t>その他経費</t>
    <rPh sb="2" eb="3">
      <t>タ</t>
    </rPh>
    <rPh sb="3" eb="5">
      <t>ケイヒ</t>
    </rPh>
    <phoneticPr fontId="10"/>
  </si>
  <si>
    <t>食糧費</t>
    <rPh sb="0" eb="3">
      <t>ショクリョウヒ</t>
    </rPh>
    <phoneticPr fontId="2"/>
  </si>
  <si>
    <t>リスト一覧</t>
    <rPh sb="3" eb="5">
      <t>イチラン</t>
    </rPh>
    <phoneticPr fontId="10"/>
  </si>
  <si>
    <t>事業番号</t>
    <rPh sb="0" eb="2">
      <t>ジギョウ</t>
    </rPh>
    <rPh sb="2" eb="4">
      <t>バンゴウ</t>
    </rPh>
    <phoneticPr fontId="10"/>
  </si>
  <si>
    <t>補助対象外</t>
    <rPh sb="0" eb="5">
      <t>ホジョタイショウガイ</t>
    </rPh>
    <phoneticPr fontId="10"/>
  </si>
  <si>
    <t>施設修繕費</t>
    <rPh sb="0" eb="2">
      <t>シセツ</t>
    </rPh>
    <rPh sb="2" eb="5">
      <t>シュウゼンヒ</t>
    </rPh>
    <phoneticPr fontId="10"/>
  </si>
  <si>
    <t>実績報告書入力データ</t>
    <rPh sb="5" eb="7">
      <t>ニュウリョク</t>
    </rPh>
    <phoneticPr fontId="1"/>
  </si>
  <si>
    <t>●補助金の予定金額　　　</t>
    <phoneticPr fontId="1"/>
  </si>
  <si>
    <t>活動費補助金</t>
  </si>
  <si>
    <t>運営費補助金</t>
    <phoneticPr fontId="1"/>
  </si>
  <si>
    <t>●補助金の交付決定額とその精算額</t>
    <phoneticPr fontId="1"/>
  </si>
  <si>
    <t>交付決定額</t>
  </si>
  <si>
    <t>精　算　額</t>
  </si>
  <si>
    <t>差引剰余金</t>
    <phoneticPr fontId="1"/>
  </si>
  <si>
    <t>(補助充当率)</t>
    <phoneticPr fontId="4"/>
  </si>
  <si>
    <t>【参考】補充率</t>
    <rPh sb="1" eb="3">
      <t>サンコウ</t>
    </rPh>
    <rPh sb="4" eb="7">
      <t>ホジュウリツ</t>
    </rPh>
    <phoneticPr fontId="4"/>
  </si>
  <si>
    <t>災害・防災</t>
    <rPh sb="0" eb="2">
      <t>サイガイ</t>
    </rPh>
    <rPh sb="3" eb="5">
      <t>ボウサイ</t>
    </rPh>
    <phoneticPr fontId="10"/>
  </si>
  <si>
    <t>もちつき大会</t>
    <rPh sb="4" eb="6">
      <t>タイカイ</t>
    </rPh>
    <phoneticPr fontId="2"/>
  </si>
  <si>
    <t>はぐくみネット</t>
    <phoneticPr fontId="10"/>
  </si>
  <si>
    <t>地域福祉ネットワーク</t>
    <rPh sb="0" eb="4">
      <t>チイキフクシ</t>
    </rPh>
    <phoneticPr fontId="10"/>
  </si>
  <si>
    <t>ふれあい喫茶</t>
    <phoneticPr fontId="5"/>
  </si>
  <si>
    <t>ふれあい祭り</t>
    <rPh sb="4" eb="5">
      <t>マツ</t>
    </rPh>
    <phoneticPr fontId="10"/>
  </si>
  <si>
    <t>学校体育施設開放事業</t>
    <rPh sb="0" eb="6">
      <t>ガッコウタイイクシセツ</t>
    </rPh>
    <rPh sb="6" eb="10">
      <t>カイホウジギョウ</t>
    </rPh>
    <phoneticPr fontId="10"/>
  </si>
  <si>
    <t>福島地区活動協議会</t>
    <rPh sb="0" eb="9">
      <t>フクシマチクカツドウキョウギカイ</t>
    </rPh>
    <phoneticPr fontId="4"/>
  </si>
  <si>
    <t>はぐくみネット</t>
  </si>
  <si>
    <t>ふれあい喫茶</t>
  </si>
  <si>
    <t>4月～3月</t>
    <rPh sb="1" eb="2">
      <t>ガツ</t>
    </rPh>
    <rPh sb="4" eb="5">
      <t>ガツ</t>
    </rPh>
    <phoneticPr fontId="4"/>
  </si>
  <si>
    <t>4月～3月</t>
    <phoneticPr fontId="4"/>
  </si>
  <si>
    <t>12月</t>
    <rPh sb="2" eb="3">
      <t>ガツ</t>
    </rPh>
    <phoneticPr fontId="4"/>
  </si>
  <si>
    <t>3月中旬</t>
    <rPh sb="1" eb="2">
      <t>ガツ</t>
    </rPh>
    <rPh sb="2" eb="4">
      <t>チュウジュン</t>
    </rPh>
    <phoneticPr fontId="4"/>
  </si>
  <si>
    <t>12月中旬</t>
    <rPh sb="2" eb="3">
      <t>ガツ</t>
    </rPh>
    <rPh sb="3" eb="5">
      <t>チュウジュン</t>
    </rPh>
    <phoneticPr fontId="4"/>
  </si>
  <si>
    <t>8月中旬</t>
    <rPh sb="1" eb="2">
      <t>ガツ</t>
    </rPh>
    <rPh sb="2" eb="4">
      <t>チュウジュン</t>
    </rPh>
    <phoneticPr fontId="4"/>
  </si>
  <si>
    <t>10月</t>
    <rPh sb="2" eb="3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</si>
</sst>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);[Red]\(#,##0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177" fontId="6" fillId="2" borderId="33" xfId="0" applyNumberFormat="1" applyFont="1" applyFill="1" applyBorder="1" applyAlignment="1">
      <alignment vertical="center"/>
    </xf>
    <xf numFmtId="176" fontId="6" fillId="2" borderId="9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 indent="1"/>
    </xf>
    <xf numFmtId="0" fontId="6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0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2" xfId="0" applyFont="1" applyFill="1" applyBorder="1">
      <alignment vertical="center"/>
    </xf>
    <xf numFmtId="0" fontId="6" fillId="0" borderId="52" xfId="0" applyFont="1" applyBorder="1">
      <alignment vertical="center"/>
    </xf>
    <xf numFmtId="0" fontId="6" fillId="0" borderId="48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3" fillId="0" borderId="84" xfId="0" applyFont="1" applyBorder="1">
      <alignment vertical="center"/>
    </xf>
    <xf numFmtId="177" fontId="6" fillId="0" borderId="84" xfId="0" applyNumberFormat="1" applyFont="1" applyBorder="1" applyAlignment="1">
      <alignment vertical="center"/>
    </xf>
    <xf numFmtId="0" fontId="6" fillId="0" borderId="8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2" borderId="85" xfId="0" applyFont="1" applyFill="1" applyBorder="1" applyAlignment="1">
      <alignment horizontal="center" vertical="center"/>
    </xf>
    <xf numFmtId="177" fontId="6" fillId="0" borderId="85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77" fontId="6" fillId="0" borderId="86" xfId="0" applyNumberFormat="1" applyFont="1" applyBorder="1" applyAlignment="1">
      <alignment horizontal="center" vertical="center"/>
    </xf>
    <xf numFmtId="176" fontId="6" fillId="2" borderId="86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6" fillId="2" borderId="39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left" vertical="center" indent="1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76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7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7" fontId="6" fillId="0" borderId="32" xfId="0" applyNumberFormat="1" applyFont="1" applyBorder="1" applyAlignment="1">
      <alignment horizontal="center" vertical="center"/>
    </xf>
    <xf numFmtId="177" fontId="6" fillId="0" borderId="7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177" fontId="6" fillId="0" borderId="50" xfId="0" applyNumberFormat="1" applyFont="1" applyBorder="1" applyAlignment="1">
      <alignment horizontal="right" vertical="center"/>
    </xf>
    <xf numFmtId="177" fontId="6" fillId="0" borderId="66" xfId="0" applyNumberFormat="1" applyFont="1" applyBorder="1" applyAlignment="1">
      <alignment horizontal="right" vertical="center"/>
    </xf>
    <xf numFmtId="177" fontId="6" fillId="0" borderId="54" xfId="0" applyNumberFormat="1" applyFont="1" applyBorder="1" applyAlignment="1">
      <alignment horizontal="right" vertical="center"/>
    </xf>
    <xf numFmtId="177" fontId="6" fillId="0" borderId="6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68" xfId="0" applyNumberFormat="1" applyFont="1" applyBorder="1" applyAlignment="1">
      <alignment horizontal="right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 indent="1"/>
    </xf>
    <xf numFmtId="0" fontId="6" fillId="0" borderId="53" xfId="0" applyFont="1" applyBorder="1" applyAlignment="1">
      <alignment horizontal="left" vertical="center" indent="1" shrinkToFit="1"/>
    </xf>
    <xf numFmtId="0" fontId="6" fillId="0" borderId="54" xfId="0" applyFont="1" applyBorder="1" applyAlignment="1">
      <alignment horizontal="left" vertical="center" indent="1" shrinkToFit="1"/>
    </xf>
    <xf numFmtId="0" fontId="6" fillId="0" borderId="55" xfId="0" applyFont="1" applyBorder="1" applyAlignment="1">
      <alignment horizontal="left" vertical="center" indent="1" shrinkToFit="1"/>
    </xf>
    <xf numFmtId="0" fontId="6" fillId="0" borderId="49" xfId="0" applyFont="1" applyBorder="1" applyAlignment="1">
      <alignment horizontal="left" vertical="center" indent="1" shrinkToFit="1"/>
    </xf>
    <xf numFmtId="0" fontId="6" fillId="0" borderId="50" xfId="0" applyFont="1" applyBorder="1" applyAlignment="1">
      <alignment horizontal="left" vertical="center" indent="1" shrinkToFit="1"/>
    </xf>
    <xf numFmtId="0" fontId="6" fillId="0" borderId="51" xfId="0" applyFont="1" applyBorder="1" applyAlignment="1">
      <alignment horizontal="left" vertical="center" indent="1" shrinkToFit="1"/>
    </xf>
    <xf numFmtId="0" fontId="6" fillId="0" borderId="57" xfId="0" applyFont="1" applyBorder="1" applyAlignment="1">
      <alignment horizontal="left" vertical="center" indent="1" shrinkToFit="1"/>
    </xf>
    <xf numFmtId="0" fontId="6" fillId="0" borderId="58" xfId="0" applyFont="1" applyBorder="1" applyAlignment="1">
      <alignment horizontal="left" vertical="center" indent="1" shrinkToFit="1"/>
    </xf>
    <xf numFmtId="0" fontId="6" fillId="0" borderId="59" xfId="0" applyFont="1" applyBorder="1" applyAlignment="1">
      <alignment horizontal="left" vertical="center" indent="1" shrinkToFit="1"/>
    </xf>
    <xf numFmtId="0" fontId="8" fillId="2" borderId="9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indent="1" shrinkToFit="1"/>
    </xf>
    <xf numFmtId="0" fontId="6" fillId="0" borderId="46" xfId="0" applyFont="1" applyBorder="1" applyAlignment="1">
      <alignment horizontal="left" vertical="center" indent="1" shrinkToFit="1"/>
    </xf>
    <xf numFmtId="0" fontId="6" fillId="0" borderId="47" xfId="0" applyFont="1" applyBorder="1" applyAlignment="1">
      <alignment horizontal="left" vertical="center" indent="1" shrinkToFit="1"/>
    </xf>
    <xf numFmtId="0" fontId="6" fillId="0" borderId="61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177" fontId="6" fillId="0" borderId="53" xfId="0" applyNumberFormat="1" applyFont="1" applyBorder="1" applyAlignment="1">
      <alignment horizontal="right" vertical="center"/>
    </xf>
    <xf numFmtId="177" fontId="6" fillId="0" borderId="55" xfId="0" applyNumberFormat="1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77" fontId="6" fillId="0" borderId="53" xfId="0" applyNumberFormat="1" applyFont="1" applyBorder="1" applyAlignment="1">
      <alignment horizontal="right" vertical="center" shrinkToFit="1"/>
    </xf>
    <xf numFmtId="177" fontId="6" fillId="0" borderId="55" xfId="0" applyNumberFormat="1" applyFont="1" applyBorder="1" applyAlignment="1">
      <alignment horizontal="right" vertical="center" shrinkToFit="1"/>
    </xf>
    <xf numFmtId="177" fontId="6" fillId="0" borderId="57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49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49" xfId="0" applyNumberFormat="1" applyFont="1" applyBorder="1" applyAlignment="1">
      <alignment horizontal="right" vertical="center" shrinkToFit="1"/>
    </xf>
    <xf numFmtId="177" fontId="6" fillId="0" borderId="51" xfId="0" applyNumberFormat="1" applyFont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70" xfId="0" applyNumberFormat="1" applyFont="1" applyFill="1" applyBorder="1" applyAlignment="1">
      <alignment horizontal="right" vertical="center"/>
    </xf>
    <xf numFmtId="177" fontId="6" fillId="0" borderId="62" xfId="0" applyNumberFormat="1" applyFont="1" applyBorder="1" applyAlignment="1">
      <alignment horizontal="right" vertical="center"/>
    </xf>
    <xf numFmtId="177" fontId="6" fillId="0" borderId="69" xfId="0" applyNumberFormat="1" applyFont="1" applyBorder="1" applyAlignment="1">
      <alignment horizontal="right" vertical="center"/>
    </xf>
    <xf numFmtId="177" fontId="6" fillId="0" borderId="53" xfId="0" applyNumberFormat="1" applyFont="1" applyFill="1" applyBorder="1" applyAlignment="1">
      <alignment horizontal="right" vertical="center"/>
    </xf>
    <xf numFmtId="177" fontId="6" fillId="0" borderId="55" xfId="0" applyNumberFormat="1" applyFont="1" applyFill="1" applyBorder="1" applyAlignment="1">
      <alignment horizontal="right" vertical="center"/>
    </xf>
    <xf numFmtId="177" fontId="6" fillId="0" borderId="57" xfId="0" applyNumberFormat="1" applyFont="1" applyBorder="1" applyAlignment="1">
      <alignment horizontal="right" vertical="center" shrinkToFit="1"/>
    </xf>
    <xf numFmtId="177" fontId="6" fillId="0" borderId="59" xfId="0" applyNumberFormat="1" applyFont="1" applyBorder="1" applyAlignment="1">
      <alignment horizontal="right" vertical="center" shrinkToFit="1"/>
    </xf>
    <xf numFmtId="177" fontId="6" fillId="0" borderId="30" xfId="0" applyNumberFormat="1" applyFont="1" applyBorder="1" applyAlignment="1">
      <alignment horizontal="right" vertical="center"/>
    </xf>
    <xf numFmtId="177" fontId="6" fillId="0" borderId="71" xfId="0" applyNumberFormat="1" applyFont="1" applyBorder="1" applyAlignment="1">
      <alignment horizontal="right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7" fontId="6" fillId="0" borderId="31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45" xfId="0" applyNumberFormat="1" applyFont="1" applyBorder="1" applyAlignment="1">
      <alignment horizontal="right" vertical="center"/>
    </xf>
    <xf numFmtId="177" fontId="6" fillId="0" borderId="47" xfId="0" applyNumberFormat="1" applyFont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33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 shrinkToFit="1"/>
    </xf>
    <xf numFmtId="177" fontId="6" fillId="0" borderId="14" xfId="0" applyNumberFormat="1" applyFont="1" applyBorder="1" applyAlignment="1">
      <alignment horizontal="right" vertical="center" shrinkToFit="1"/>
    </xf>
    <xf numFmtId="177" fontId="6" fillId="0" borderId="61" xfId="0" applyNumberFormat="1" applyFont="1" applyBorder="1" applyAlignment="1">
      <alignment horizontal="right" vertical="center"/>
    </xf>
    <xf numFmtId="177" fontId="6" fillId="0" borderId="63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 shrinkToFit="1"/>
    </xf>
    <xf numFmtId="177" fontId="6" fillId="0" borderId="63" xfId="0" applyNumberFormat="1" applyFont="1" applyBorder="1" applyAlignment="1">
      <alignment horizontal="right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56" fontId="6" fillId="0" borderId="53" xfId="0" applyNumberFormat="1" applyFont="1" applyBorder="1" applyAlignment="1">
      <alignment horizontal="center" vertical="center" shrinkToFit="1"/>
    </xf>
    <xf numFmtId="56" fontId="6" fillId="0" borderId="54" xfId="0" applyNumberFormat="1" applyFont="1" applyBorder="1" applyAlignment="1">
      <alignment horizontal="center" vertical="center" shrinkToFit="1"/>
    </xf>
    <xf numFmtId="56" fontId="6" fillId="0" borderId="55" xfId="0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left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right" vertical="center"/>
    </xf>
    <xf numFmtId="177" fontId="6" fillId="0" borderId="73" xfId="0" applyNumberFormat="1" applyFont="1" applyBorder="1" applyAlignment="1">
      <alignment horizontal="right" vertical="center"/>
    </xf>
    <xf numFmtId="177" fontId="6" fillId="0" borderId="13" xfId="0" applyNumberFormat="1" applyFont="1" applyBorder="1" applyAlignment="1">
      <alignment horizontal="right" vertical="center"/>
    </xf>
    <xf numFmtId="177" fontId="6" fillId="0" borderId="74" xfId="0" applyNumberFormat="1" applyFont="1" applyBorder="1" applyAlignment="1">
      <alignment horizontal="right" vertical="center"/>
    </xf>
    <xf numFmtId="177" fontId="6" fillId="0" borderId="46" xfId="0" applyNumberFormat="1" applyFont="1" applyBorder="1" applyAlignment="1">
      <alignment horizontal="right" vertical="center"/>
    </xf>
    <xf numFmtId="177" fontId="6" fillId="0" borderId="65" xfId="0" applyNumberFormat="1" applyFont="1" applyBorder="1" applyAlignment="1">
      <alignment horizontal="righ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41"/>
  <sheetViews>
    <sheetView showZeros="0" tabSelected="1" view="pageBreakPreview" zoomScaleNormal="100" zoomScaleSheetLayoutView="100" workbookViewId="0">
      <selection activeCell="F10" sqref="F10:H10"/>
    </sheetView>
  </sheetViews>
  <sheetFormatPr defaultRowHeight="18.75" x14ac:dyDescent="0.15"/>
  <cols>
    <col min="1" max="1" width="8.625" style="2" customWidth="1"/>
    <col min="2" max="2" width="5.375" style="2" customWidth="1"/>
    <col min="3" max="4" width="10.625" style="2" customWidth="1"/>
    <col min="5" max="6" width="6.125" style="2" customWidth="1"/>
    <col min="7" max="8" width="6.125" style="7" customWidth="1"/>
    <col min="9" max="15" width="6.125" style="2" customWidth="1"/>
    <col min="16" max="18" width="15.625" style="2" customWidth="1"/>
    <col min="19" max="19" width="2.5" style="2" customWidth="1"/>
    <col min="20" max="16384" width="9" style="2"/>
  </cols>
  <sheetData>
    <row r="1" spans="1:20" ht="18.75" customHeight="1" x14ac:dyDescent="0.15">
      <c r="B1" s="3"/>
      <c r="C1" s="3"/>
      <c r="D1" s="3"/>
      <c r="E1" s="3"/>
      <c r="F1" s="3"/>
      <c r="N1" s="4" t="s">
        <v>23</v>
      </c>
      <c r="O1" s="4"/>
      <c r="P1" s="4"/>
      <c r="Q1" s="4"/>
      <c r="R1" s="4"/>
    </row>
    <row r="2" spans="1:20" ht="39.950000000000003" customHeight="1" x14ac:dyDescent="0.15">
      <c r="A2" s="58" t="s">
        <v>31</v>
      </c>
      <c r="B2" s="58"/>
      <c r="C2" s="58"/>
      <c r="D2" s="58"/>
      <c r="E2" s="58"/>
      <c r="F2" s="58"/>
      <c r="G2" s="58"/>
      <c r="H2" s="58"/>
      <c r="I2" s="59" t="s">
        <v>26</v>
      </c>
      <c r="J2" s="59"/>
      <c r="K2" s="59"/>
      <c r="L2" s="59"/>
      <c r="M2" s="59"/>
      <c r="N2" s="59"/>
      <c r="O2" s="39"/>
      <c r="P2" s="204" t="s">
        <v>55</v>
      </c>
      <c r="Q2" s="205"/>
      <c r="R2" s="39"/>
      <c r="T2" s="2" t="s">
        <v>26</v>
      </c>
    </row>
    <row r="3" spans="1:20" ht="33.75" customHeight="1" x14ac:dyDescent="0.15">
      <c r="A3" s="86" t="s">
        <v>27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44"/>
      <c r="P3" s="206" t="s">
        <v>56</v>
      </c>
      <c r="Q3" s="206"/>
      <c r="R3" s="44"/>
      <c r="T3" s="2" t="s">
        <v>25</v>
      </c>
    </row>
    <row r="4" spans="1:20" ht="35.1" customHeight="1" x14ac:dyDescent="0.15">
      <c r="A4" s="10" t="s">
        <v>9</v>
      </c>
      <c r="B4" s="26" t="s">
        <v>42</v>
      </c>
      <c r="C4" s="6">
        <v>3</v>
      </c>
      <c r="D4" s="211" t="s">
        <v>24</v>
      </c>
      <c r="E4" s="212"/>
      <c r="F4" s="213" t="s">
        <v>72</v>
      </c>
      <c r="G4" s="214"/>
      <c r="H4" s="214"/>
      <c r="I4" s="214"/>
      <c r="J4" s="214"/>
      <c r="K4" s="214"/>
      <c r="L4" s="214"/>
      <c r="M4" s="214"/>
      <c r="N4" s="215"/>
      <c r="O4" s="44"/>
      <c r="P4" s="41" t="s">
        <v>57</v>
      </c>
      <c r="Q4" s="42" t="str">
        <f>I8</f>
        <v/>
      </c>
      <c r="R4" s="44"/>
    </row>
    <row r="5" spans="1:20" ht="39.950000000000003" customHeight="1" thickBot="1" x14ac:dyDescent="0.45">
      <c r="A5" s="9" t="s">
        <v>6</v>
      </c>
      <c r="B5" s="3"/>
      <c r="C5" s="3"/>
      <c r="D5" s="3"/>
      <c r="E5" s="3"/>
      <c r="F5" s="3"/>
      <c r="G5" s="8"/>
      <c r="H5" s="8"/>
      <c r="I5" s="3"/>
      <c r="J5" s="3"/>
      <c r="K5" s="3"/>
      <c r="L5" s="3"/>
      <c r="M5" s="3"/>
      <c r="N5" s="5" t="s">
        <v>7</v>
      </c>
      <c r="O5" s="5"/>
      <c r="P5" s="43" t="s">
        <v>58</v>
      </c>
      <c r="Q5" s="42" t="str">
        <f>I7</f>
        <v/>
      </c>
      <c r="R5" s="5"/>
    </row>
    <row r="6" spans="1:20" ht="35.1" customHeight="1" thickBot="1" x14ac:dyDescent="0.2">
      <c r="A6" s="67" t="s">
        <v>0</v>
      </c>
      <c r="B6" s="61"/>
      <c r="C6" s="61"/>
      <c r="D6" s="61"/>
      <c r="E6" s="62"/>
      <c r="F6" s="60" t="s">
        <v>28</v>
      </c>
      <c r="G6" s="61"/>
      <c r="H6" s="62"/>
      <c r="I6" s="60" t="s">
        <v>29</v>
      </c>
      <c r="J6" s="61"/>
      <c r="K6" s="62"/>
      <c r="L6" s="60" t="s">
        <v>8</v>
      </c>
      <c r="M6" s="61"/>
      <c r="N6" s="77"/>
      <c r="O6" s="45"/>
      <c r="P6" s="41" t="s">
        <v>22</v>
      </c>
      <c r="Q6" s="42">
        <f>SUM(Q4:Q5)</f>
        <v>0</v>
      </c>
      <c r="R6" s="45"/>
    </row>
    <row r="7" spans="1:20" ht="18.75" customHeight="1" thickTop="1" x14ac:dyDescent="0.15">
      <c r="A7" s="87" t="s">
        <v>2</v>
      </c>
      <c r="B7" s="88"/>
      <c r="C7" s="88"/>
      <c r="D7" s="88"/>
      <c r="E7" s="89"/>
      <c r="F7" s="63">
        <v>250000</v>
      </c>
      <c r="G7" s="63"/>
      <c r="H7" s="63"/>
      <c r="I7" s="63" t="str">
        <f>IF(I2=T3,P13,"")</f>
        <v/>
      </c>
      <c r="J7" s="63"/>
      <c r="K7" s="63"/>
      <c r="L7" s="78"/>
      <c r="M7" s="78"/>
      <c r="N7" s="79"/>
      <c r="O7" s="46"/>
      <c r="P7" s="207" t="s">
        <v>59</v>
      </c>
      <c r="Q7" s="207"/>
      <c r="R7" s="46"/>
    </row>
    <row r="8" spans="1:20" ht="18.75" customHeight="1" x14ac:dyDescent="0.15">
      <c r="A8" s="68" t="s">
        <v>1</v>
      </c>
      <c r="B8" s="69"/>
      <c r="C8" s="69"/>
      <c r="D8" s="69"/>
      <c r="E8" s="70"/>
      <c r="F8" s="64">
        <v>1552000</v>
      </c>
      <c r="G8" s="64"/>
      <c r="H8" s="64"/>
      <c r="I8" s="64" t="str">
        <f>IF(I2=T3,P14,"")</f>
        <v/>
      </c>
      <c r="J8" s="64"/>
      <c r="K8" s="64"/>
      <c r="L8" s="80"/>
      <c r="M8" s="80"/>
      <c r="N8" s="81"/>
      <c r="O8" s="46"/>
      <c r="P8" s="41" t="s">
        <v>60</v>
      </c>
      <c r="Q8" s="42">
        <f>SUM(F7:H8)</f>
        <v>1802000</v>
      </c>
      <c r="R8" s="46"/>
    </row>
    <row r="9" spans="1:20" ht="18.75" customHeight="1" thickBot="1" x14ac:dyDescent="0.2">
      <c r="A9" s="71" t="s">
        <v>3</v>
      </c>
      <c r="B9" s="72"/>
      <c r="C9" s="72"/>
      <c r="D9" s="72"/>
      <c r="E9" s="73"/>
      <c r="F9" s="65">
        <v>1376000</v>
      </c>
      <c r="G9" s="65"/>
      <c r="H9" s="65"/>
      <c r="I9" s="65" t="str">
        <f>IF(I2=T3,P15,"")</f>
        <v/>
      </c>
      <c r="J9" s="65"/>
      <c r="K9" s="65"/>
      <c r="L9" s="82"/>
      <c r="M9" s="82"/>
      <c r="N9" s="83"/>
      <c r="O9" s="47"/>
      <c r="P9" s="41" t="s">
        <v>61</v>
      </c>
      <c r="Q9" s="42">
        <f>Q6</f>
        <v>0</v>
      </c>
      <c r="R9" s="47"/>
    </row>
    <row r="10" spans="1:20" ht="18.75" customHeight="1" thickTop="1" thickBot="1" x14ac:dyDescent="0.2">
      <c r="A10" s="74" t="s">
        <v>22</v>
      </c>
      <c r="B10" s="75"/>
      <c r="C10" s="75"/>
      <c r="D10" s="75"/>
      <c r="E10" s="76"/>
      <c r="F10" s="66">
        <f>SUM(F7:H9)</f>
        <v>3178000</v>
      </c>
      <c r="G10" s="66"/>
      <c r="H10" s="66"/>
      <c r="I10" s="66">
        <f>SUM($I$7:$K$9)</f>
        <v>0</v>
      </c>
      <c r="J10" s="66"/>
      <c r="K10" s="66"/>
      <c r="L10" s="84"/>
      <c r="M10" s="84"/>
      <c r="N10" s="85"/>
      <c r="O10" s="46"/>
      <c r="P10" s="43" t="s">
        <v>62</v>
      </c>
      <c r="Q10" s="42">
        <f>Q8-Q9</f>
        <v>1802000</v>
      </c>
      <c r="R10" s="46"/>
    </row>
    <row r="11" spans="1:20" ht="39.950000000000003" customHeight="1" thickBot="1" x14ac:dyDescent="0.45">
      <c r="A11" s="11" t="s">
        <v>4</v>
      </c>
      <c r="B11" s="12"/>
      <c r="C11" s="12"/>
      <c r="D11" s="12"/>
      <c r="E11" s="3"/>
      <c r="F11" s="3"/>
      <c r="G11" s="8"/>
      <c r="H11" s="8"/>
      <c r="I11" s="3"/>
      <c r="J11" s="3"/>
      <c r="K11" s="3"/>
      <c r="L11" s="3"/>
      <c r="M11" s="3"/>
      <c r="N11" s="5" t="s">
        <v>7</v>
      </c>
      <c r="O11" s="5"/>
      <c r="P11" s="5"/>
      <c r="Q11" s="5"/>
      <c r="R11" s="5"/>
    </row>
    <row r="12" spans="1:20" ht="35.1" customHeight="1" x14ac:dyDescent="0.15">
      <c r="A12" s="20" t="s">
        <v>5</v>
      </c>
      <c r="B12" s="21" t="s">
        <v>10</v>
      </c>
      <c r="C12" s="99" t="s">
        <v>11</v>
      </c>
      <c r="D12" s="100"/>
      <c r="E12" s="101"/>
      <c r="F12" s="177" t="s">
        <v>21</v>
      </c>
      <c r="G12" s="178"/>
      <c r="H12" s="179"/>
      <c r="I12" s="167" t="s">
        <v>20</v>
      </c>
      <c r="J12" s="168"/>
      <c r="K12" s="153" t="s">
        <v>41</v>
      </c>
      <c r="L12" s="154"/>
      <c r="M12" s="100" t="s">
        <v>22</v>
      </c>
      <c r="N12" s="216"/>
      <c r="O12" s="40"/>
      <c r="P12" s="52" t="s">
        <v>29</v>
      </c>
      <c r="R12" s="50"/>
      <c r="S12" s="50"/>
    </row>
    <row r="13" spans="1:20" ht="17.25" customHeight="1" x14ac:dyDescent="0.15">
      <c r="A13" s="108"/>
      <c r="B13" s="13"/>
      <c r="C13" s="102" t="s">
        <v>33</v>
      </c>
      <c r="D13" s="103"/>
      <c r="E13" s="104"/>
      <c r="F13" s="180" t="s">
        <v>75</v>
      </c>
      <c r="G13" s="181"/>
      <c r="H13" s="182"/>
      <c r="I13" s="169">
        <v>250000</v>
      </c>
      <c r="J13" s="170"/>
      <c r="K13" s="155"/>
      <c r="L13" s="156"/>
      <c r="M13" s="217">
        <f>SUM(I13:L13)</f>
        <v>250000</v>
      </c>
      <c r="N13" s="218"/>
      <c r="O13" s="48"/>
      <c r="P13" s="53">
        <f>IF($I$15&lt;$F$7,$I$13,$F$7)</f>
        <v>250000</v>
      </c>
      <c r="R13" s="51"/>
      <c r="S13" s="51"/>
    </row>
    <row r="14" spans="1:20" ht="17.25" customHeight="1" thickBot="1" x14ac:dyDescent="0.2">
      <c r="A14" s="109"/>
      <c r="B14" s="14"/>
      <c r="C14" s="105"/>
      <c r="D14" s="106"/>
      <c r="E14" s="107"/>
      <c r="F14" s="183"/>
      <c r="G14" s="184"/>
      <c r="H14" s="185"/>
      <c r="I14" s="171"/>
      <c r="J14" s="172"/>
      <c r="K14" s="157"/>
      <c r="L14" s="158"/>
      <c r="M14" s="219">
        <f>SUM(I14:L14)</f>
        <v>0</v>
      </c>
      <c r="N14" s="220"/>
      <c r="O14" s="48"/>
      <c r="P14" s="53">
        <f>IF($I$40*0.75&gt;$F$8,$F$8,$I$40*0.75)</f>
        <v>1552000</v>
      </c>
      <c r="R14" s="51"/>
      <c r="S14" s="51"/>
    </row>
    <row r="15" spans="1:20" ht="24.95" customHeight="1" thickTop="1" thickBot="1" x14ac:dyDescent="0.2">
      <c r="A15" s="16"/>
      <c r="B15" s="17"/>
      <c r="C15" s="110" t="s">
        <v>12</v>
      </c>
      <c r="D15" s="110"/>
      <c r="E15" s="15"/>
      <c r="F15" s="15"/>
      <c r="G15" s="23"/>
      <c r="H15" s="24"/>
      <c r="I15" s="159">
        <f>SUM(I13:J14)</f>
        <v>250000</v>
      </c>
      <c r="J15" s="160"/>
      <c r="K15" s="159">
        <f>SUM(K13:L14)</f>
        <v>0</v>
      </c>
      <c r="L15" s="160"/>
      <c r="M15" s="151">
        <f>SUM(I15:L15)</f>
        <v>250000</v>
      </c>
      <c r="N15" s="152"/>
      <c r="O15" s="48"/>
      <c r="P15" s="53">
        <f>IFERROR(M41-(P13+P14),"")</f>
        <v>1376000</v>
      </c>
      <c r="R15" s="51"/>
      <c r="S15" s="51"/>
    </row>
    <row r="16" spans="1:20" ht="17.25" customHeight="1" x14ac:dyDescent="0.15">
      <c r="A16" s="123" t="s">
        <v>30</v>
      </c>
      <c r="B16" s="28">
        <v>1</v>
      </c>
      <c r="C16" s="124" t="s">
        <v>34</v>
      </c>
      <c r="D16" s="125"/>
      <c r="E16" s="126"/>
      <c r="F16" s="186" t="s">
        <v>77</v>
      </c>
      <c r="G16" s="187"/>
      <c r="H16" s="188"/>
      <c r="I16" s="161">
        <v>57500</v>
      </c>
      <c r="J16" s="162"/>
      <c r="K16" s="161"/>
      <c r="L16" s="162"/>
      <c r="M16" s="221">
        <f>SUM(I16:L16)</f>
        <v>57500</v>
      </c>
      <c r="N16" s="222"/>
      <c r="O16" s="48"/>
      <c r="P16" s="53">
        <f>SUM(P13:P15)</f>
        <v>3178000</v>
      </c>
      <c r="R16" s="51"/>
      <c r="S16" s="51"/>
    </row>
    <row r="17" spans="1:18" ht="17.25" customHeight="1" x14ac:dyDescent="0.15">
      <c r="A17" s="97"/>
      <c r="B17" s="29">
        <v>2</v>
      </c>
      <c r="C17" s="114" t="s">
        <v>65</v>
      </c>
      <c r="D17" s="115"/>
      <c r="E17" s="116"/>
      <c r="F17" s="189" t="s">
        <v>78</v>
      </c>
      <c r="G17" s="190"/>
      <c r="H17" s="191"/>
      <c r="I17" s="139">
        <v>300000</v>
      </c>
      <c r="J17" s="140"/>
      <c r="K17" s="139"/>
      <c r="L17" s="140"/>
      <c r="M17" s="90">
        <f>SUM(I17:L17)</f>
        <v>300000</v>
      </c>
      <c r="N17" s="91"/>
      <c r="O17" s="48"/>
      <c r="P17" s="48"/>
      <c r="Q17" s="48"/>
      <c r="R17" s="48"/>
    </row>
    <row r="18" spans="1:18" ht="17.25" customHeight="1" x14ac:dyDescent="0.15">
      <c r="A18" s="98"/>
      <c r="B18" s="30"/>
      <c r="C18" s="111"/>
      <c r="D18" s="112"/>
      <c r="E18" s="113"/>
      <c r="F18" s="192"/>
      <c r="G18" s="193"/>
      <c r="H18" s="194"/>
      <c r="I18" s="135"/>
      <c r="J18" s="136"/>
      <c r="K18" s="130"/>
      <c r="L18" s="131"/>
      <c r="M18" s="92">
        <f t="shared" ref="M18:M38" si="0">SUM(I18:L18)</f>
        <v>0</v>
      </c>
      <c r="N18" s="93"/>
      <c r="O18" s="48"/>
      <c r="P18" s="48"/>
      <c r="Q18" s="48"/>
      <c r="R18" s="48"/>
    </row>
    <row r="19" spans="1:18" ht="17.25" customHeight="1" x14ac:dyDescent="0.15">
      <c r="A19" s="96" t="s">
        <v>17</v>
      </c>
      <c r="B19" s="31">
        <v>3</v>
      </c>
      <c r="C19" s="117" t="s">
        <v>66</v>
      </c>
      <c r="D19" s="118"/>
      <c r="E19" s="119"/>
      <c r="F19" s="195" t="s">
        <v>79</v>
      </c>
      <c r="G19" s="196"/>
      <c r="H19" s="197"/>
      <c r="I19" s="137">
        <v>100000</v>
      </c>
      <c r="J19" s="138"/>
      <c r="K19" s="137"/>
      <c r="L19" s="138"/>
      <c r="M19" s="94">
        <f t="shared" si="0"/>
        <v>100000</v>
      </c>
      <c r="N19" s="95"/>
      <c r="O19" s="48"/>
      <c r="P19" s="48"/>
      <c r="Q19" s="48"/>
      <c r="R19" s="48"/>
    </row>
    <row r="20" spans="1:18" ht="17.25" customHeight="1" x14ac:dyDescent="0.15">
      <c r="A20" s="97"/>
      <c r="B20" s="29">
        <v>4</v>
      </c>
      <c r="C20" s="114" t="s">
        <v>73</v>
      </c>
      <c r="D20" s="115"/>
      <c r="E20" s="116"/>
      <c r="F20" s="189" t="s">
        <v>76</v>
      </c>
      <c r="G20" s="190"/>
      <c r="H20" s="191"/>
      <c r="I20" s="139">
        <v>15000</v>
      </c>
      <c r="J20" s="140"/>
      <c r="K20" s="139"/>
      <c r="L20" s="140"/>
      <c r="M20" s="90">
        <f t="shared" si="0"/>
        <v>15000</v>
      </c>
      <c r="N20" s="91"/>
      <c r="O20" s="48"/>
      <c r="P20" s="48"/>
      <c r="Q20" s="48"/>
      <c r="R20" s="48"/>
    </row>
    <row r="21" spans="1:18" ht="17.25" customHeight="1" x14ac:dyDescent="0.15">
      <c r="A21" s="98"/>
      <c r="B21" s="30"/>
      <c r="C21" s="111"/>
      <c r="D21" s="112"/>
      <c r="E21" s="113"/>
      <c r="F21" s="192"/>
      <c r="G21" s="193"/>
      <c r="H21" s="194"/>
      <c r="I21" s="135"/>
      <c r="J21" s="136"/>
      <c r="K21" s="130"/>
      <c r="L21" s="131"/>
      <c r="M21" s="92">
        <f t="shared" si="0"/>
        <v>0</v>
      </c>
      <c r="N21" s="93"/>
      <c r="O21" s="48"/>
      <c r="P21" s="48"/>
      <c r="Q21" s="48"/>
      <c r="R21" s="48"/>
    </row>
    <row r="22" spans="1:18" ht="17.25" customHeight="1" x14ac:dyDescent="0.15">
      <c r="A22" s="96" t="s">
        <v>13</v>
      </c>
      <c r="B22" s="31"/>
      <c r="C22" s="117"/>
      <c r="D22" s="118"/>
      <c r="E22" s="119"/>
      <c r="F22" s="195"/>
      <c r="G22" s="196"/>
      <c r="H22" s="197"/>
      <c r="I22" s="137"/>
      <c r="J22" s="138"/>
      <c r="K22" s="137"/>
      <c r="L22" s="138"/>
      <c r="M22" s="94">
        <f t="shared" si="0"/>
        <v>0</v>
      </c>
      <c r="N22" s="95"/>
      <c r="O22" s="48"/>
      <c r="P22" s="48"/>
      <c r="Q22" s="48"/>
      <c r="R22" s="48"/>
    </row>
    <row r="23" spans="1:18" ht="17.25" customHeight="1" x14ac:dyDescent="0.15">
      <c r="A23" s="97"/>
      <c r="B23" s="29"/>
      <c r="C23" s="114"/>
      <c r="D23" s="115"/>
      <c r="E23" s="116"/>
      <c r="F23" s="189"/>
      <c r="G23" s="190"/>
      <c r="H23" s="191"/>
      <c r="I23" s="139"/>
      <c r="J23" s="140"/>
      <c r="K23" s="139"/>
      <c r="L23" s="140"/>
      <c r="M23" s="90">
        <f t="shared" si="0"/>
        <v>0</v>
      </c>
      <c r="N23" s="91"/>
      <c r="O23" s="48"/>
      <c r="P23" s="48"/>
      <c r="Q23" s="48"/>
      <c r="R23" s="48"/>
    </row>
    <row r="24" spans="1:18" ht="17.25" customHeight="1" x14ac:dyDescent="0.15">
      <c r="A24" s="98"/>
      <c r="B24" s="30"/>
      <c r="C24" s="111"/>
      <c r="D24" s="112"/>
      <c r="E24" s="113"/>
      <c r="F24" s="192"/>
      <c r="G24" s="193"/>
      <c r="H24" s="194"/>
      <c r="I24" s="135"/>
      <c r="J24" s="136"/>
      <c r="K24" s="130"/>
      <c r="L24" s="131"/>
      <c r="M24" s="92">
        <f t="shared" si="0"/>
        <v>0</v>
      </c>
      <c r="N24" s="93"/>
      <c r="O24" s="48"/>
      <c r="P24" s="48"/>
      <c r="Q24" s="48"/>
      <c r="R24" s="48"/>
    </row>
    <row r="25" spans="1:18" ht="17.25" customHeight="1" x14ac:dyDescent="0.15">
      <c r="A25" s="96" t="s">
        <v>16</v>
      </c>
      <c r="B25" s="31">
        <v>5</v>
      </c>
      <c r="C25" s="117" t="s">
        <v>35</v>
      </c>
      <c r="D25" s="118"/>
      <c r="E25" s="119"/>
      <c r="F25" s="195" t="s">
        <v>76</v>
      </c>
      <c r="G25" s="196"/>
      <c r="H25" s="197"/>
      <c r="I25" s="137">
        <v>246000</v>
      </c>
      <c r="J25" s="138"/>
      <c r="K25" s="137"/>
      <c r="L25" s="138"/>
      <c r="M25" s="94">
        <f t="shared" si="0"/>
        <v>246000</v>
      </c>
      <c r="N25" s="95"/>
      <c r="O25" s="48"/>
      <c r="P25" s="48"/>
      <c r="Q25" s="48"/>
      <c r="R25" s="48"/>
    </row>
    <row r="26" spans="1:18" ht="17.25" customHeight="1" x14ac:dyDescent="0.15">
      <c r="A26" s="97"/>
      <c r="B26" s="29">
        <v>6</v>
      </c>
      <c r="C26" s="114" t="s">
        <v>36</v>
      </c>
      <c r="D26" s="115"/>
      <c r="E26" s="116"/>
      <c r="F26" s="132" t="s">
        <v>76</v>
      </c>
      <c r="G26" s="133"/>
      <c r="H26" s="134"/>
      <c r="I26" s="141">
        <v>500500</v>
      </c>
      <c r="J26" s="142"/>
      <c r="K26" s="139"/>
      <c r="L26" s="140"/>
      <c r="M26" s="90">
        <f t="shared" ref="M26" si="1">SUM(I26:L26)</f>
        <v>500500</v>
      </c>
      <c r="N26" s="91"/>
      <c r="O26" s="48"/>
      <c r="P26" s="48"/>
      <c r="Q26" s="48"/>
      <c r="R26" s="48"/>
    </row>
    <row r="27" spans="1:18" ht="17.25" customHeight="1" x14ac:dyDescent="0.15">
      <c r="A27" s="97"/>
      <c r="B27" s="29">
        <v>7</v>
      </c>
      <c r="C27" s="114" t="s">
        <v>68</v>
      </c>
      <c r="D27" s="115"/>
      <c r="E27" s="116"/>
      <c r="F27" s="132" t="s">
        <v>76</v>
      </c>
      <c r="G27" s="133"/>
      <c r="H27" s="134"/>
      <c r="I27" s="141">
        <v>15000</v>
      </c>
      <c r="J27" s="142"/>
      <c r="K27" s="139"/>
      <c r="L27" s="140"/>
      <c r="M27" s="90">
        <f t="shared" si="0"/>
        <v>15000</v>
      </c>
      <c r="N27" s="91"/>
      <c r="O27" s="48"/>
      <c r="P27" s="48"/>
      <c r="Q27" s="48"/>
      <c r="R27" s="48"/>
    </row>
    <row r="28" spans="1:18" ht="17.25" customHeight="1" x14ac:dyDescent="0.15">
      <c r="A28" s="98"/>
      <c r="B28" s="30">
        <v>8</v>
      </c>
      <c r="C28" s="111" t="s">
        <v>74</v>
      </c>
      <c r="D28" s="112"/>
      <c r="E28" s="113"/>
      <c r="F28" s="192" t="s">
        <v>76</v>
      </c>
      <c r="G28" s="193"/>
      <c r="H28" s="194"/>
      <c r="I28" s="135">
        <v>512000</v>
      </c>
      <c r="J28" s="136"/>
      <c r="K28" s="130"/>
      <c r="L28" s="131"/>
      <c r="M28" s="92">
        <f t="shared" si="0"/>
        <v>512000</v>
      </c>
      <c r="N28" s="93"/>
      <c r="O28" s="48"/>
      <c r="P28" s="48"/>
      <c r="Q28" s="48"/>
      <c r="R28" s="48"/>
    </row>
    <row r="29" spans="1:18" ht="17.25" customHeight="1" x14ac:dyDescent="0.15">
      <c r="A29" s="96" t="s">
        <v>14</v>
      </c>
      <c r="B29" s="31"/>
      <c r="C29" s="117"/>
      <c r="D29" s="118"/>
      <c r="E29" s="119"/>
      <c r="F29" s="198"/>
      <c r="G29" s="199"/>
      <c r="H29" s="200"/>
      <c r="I29" s="149"/>
      <c r="J29" s="150"/>
      <c r="K29" s="137"/>
      <c r="L29" s="138"/>
      <c r="M29" s="94">
        <f t="shared" si="0"/>
        <v>0</v>
      </c>
      <c r="N29" s="95"/>
      <c r="O29" s="48"/>
      <c r="P29" s="48"/>
      <c r="Q29" s="48"/>
      <c r="R29" s="48"/>
    </row>
    <row r="30" spans="1:18" ht="17.25" customHeight="1" x14ac:dyDescent="0.15">
      <c r="A30" s="98"/>
      <c r="B30" s="30"/>
      <c r="C30" s="111"/>
      <c r="D30" s="112"/>
      <c r="E30" s="113"/>
      <c r="F30" s="192"/>
      <c r="G30" s="193"/>
      <c r="H30" s="194"/>
      <c r="I30" s="135"/>
      <c r="J30" s="136"/>
      <c r="K30" s="130"/>
      <c r="L30" s="131"/>
      <c r="M30" s="92">
        <f t="shared" si="0"/>
        <v>0</v>
      </c>
      <c r="N30" s="93"/>
      <c r="O30" s="48"/>
      <c r="P30" s="48"/>
      <c r="Q30" s="48"/>
      <c r="R30" s="48"/>
    </row>
    <row r="31" spans="1:18" ht="17.25" customHeight="1" x14ac:dyDescent="0.15">
      <c r="A31" s="96" t="s">
        <v>18</v>
      </c>
      <c r="B31" s="31">
        <v>9</v>
      </c>
      <c r="C31" s="117" t="s">
        <v>37</v>
      </c>
      <c r="D31" s="118"/>
      <c r="E31" s="119"/>
      <c r="F31" s="195" t="s">
        <v>80</v>
      </c>
      <c r="G31" s="196"/>
      <c r="H31" s="197"/>
      <c r="I31" s="137">
        <v>633000</v>
      </c>
      <c r="J31" s="138"/>
      <c r="K31" s="137">
        <v>250000</v>
      </c>
      <c r="L31" s="138"/>
      <c r="M31" s="94">
        <f t="shared" si="0"/>
        <v>883000</v>
      </c>
      <c r="N31" s="95"/>
      <c r="O31" s="48"/>
      <c r="P31" s="48"/>
      <c r="Q31" s="48"/>
      <c r="R31" s="48"/>
    </row>
    <row r="32" spans="1:18" ht="17.25" customHeight="1" x14ac:dyDescent="0.15">
      <c r="A32" s="97"/>
      <c r="B32" s="29">
        <v>10</v>
      </c>
      <c r="C32" s="114" t="s">
        <v>70</v>
      </c>
      <c r="D32" s="115"/>
      <c r="E32" s="116"/>
      <c r="F32" s="189" t="s">
        <v>81</v>
      </c>
      <c r="G32" s="190"/>
      <c r="H32" s="191"/>
      <c r="I32" s="139">
        <v>150000</v>
      </c>
      <c r="J32" s="140"/>
      <c r="K32" s="139"/>
      <c r="L32" s="140"/>
      <c r="M32" s="90">
        <f t="shared" si="0"/>
        <v>150000</v>
      </c>
      <c r="N32" s="91"/>
      <c r="O32" s="48"/>
      <c r="P32" s="48"/>
      <c r="Q32" s="48"/>
      <c r="R32" s="48"/>
    </row>
    <row r="33" spans="1:18" ht="17.25" customHeight="1" x14ac:dyDescent="0.15">
      <c r="A33" s="98"/>
      <c r="B33" s="30">
        <v>11</v>
      </c>
      <c r="C33" s="111" t="s">
        <v>71</v>
      </c>
      <c r="D33" s="112"/>
      <c r="E33" s="113"/>
      <c r="F33" s="201" t="s">
        <v>76</v>
      </c>
      <c r="G33" s="202"/>
      <c r="H33" s="203"/>
      <c r="I33" s="130">
        <v>149000</v>
      </c>
      <c r="J33" s="131"/>
      <c r="K33" s="147"/>
      <c r="L33" s="148"/>
      <c r="M33" s="92">
        <f t="shared" si="0"/>
        <v>149000</v>
      </c>
      <c r="N33" s="93"/>
      <c r="O33" s="48"/>
      <c r="P33" s="48"/>
      <c r="Q33" s="48"/>
      <c r="R33" s="48"/>
    </row>
    <row r="34" spans="1:18" ht="17.25" customHeight="1" x14ac:dyDescent="0.15">
      <c r="A34" s="96" t="s">
        <v>15</v>
      </c>
      <c r="B34" s="31"/>
      <c r="C34" s="117"/>
      <c r="D34" s="118"/>
      <c r="E34" s="119"/>
      <c r="F34" s="198"/>
      <c r="G34" s="199"/>
      <c r="H34" s="200"/>
      <c r="I34" s="149"/>
      <c r="J34" s="150"/>
      <c r="K34" s="137"/>
      <c r="L34" s="138"/>
      <c r="M34" s="94">
        <f t="shared" si="0"/>
        <v>0</v>
      </c>
      <c r="N34" s="95"/>
      <c r="O34" s="48"/>
      <c r="P34" s="48"/>
      <c r="Q34" s="48"/>
      <c r="R34" s="48"/>
    </row>
    <row r="35" spans="1:18" ht="17.25" customHeight="1" x14ac:dyDescent="0.15">
      <c r="A35" s="97"/>
      <c r="B35" s="29"/>
      <c r="C35" s="114"/>
      <c r="D35" s="115"/>
      <c r="E35" s="116"/>
      <c r="F35" s="132"/>
      <c r="G35" s="133"/>
      <c r="H35" s="134"/>
      <c r="I35" s="141"/>
      <c r="J35" s="142"/>
      <c r="K35" s="139"/>
      <c r="L35" s="140"/>
      <c r="M35" s="90">
        <f t="shared" si="0"/>
        <v>0</v>
      </c>
      <c r="N35" s="91"/>
      <c r="O35" s="48"/>
      <c r="P35" s="48"/>
      <c r="Q35" s="48"/>
      <c r="R35" s="48"/>
    </row>
    <row r="36" spans="1:18" ht="17.25" customHeight="1" x14ac:dyDescent="0.15">
      <c r="A36" s="98"/>
      <c r="B36" s="30"/>
      <c r="C36" s="111"/>
      <c r="D36" s="112"/>
      <c r="E36" s="113"/>
      <c r="F36" s="192"/>
      <c r="G36" s="193"/>
      <c r="H36" s="194"/>
      <c r="I36" s="135"/>
      <c r="J36" s="136"/>
      <c r="K36" s="130"/>
      <c r="L36" s="131"/>
      <c r="M36" s="92">
        <f t="shared" si="0"/>
        <v>0</v>
      </c>
      <c r="N36" s="93"/>
      <c r="O36" s="48"/>
      <c r="P36" s="48"/>
      <c r="Q36" s="48"/>
      <c r="R36" s="48"/>
    </row>
    <row r="37" spans="1:18" ht="17.25" customHeight="1" x14ac:dyDescent="0.15">
      <c r="A37" s="96" t="s">
        <v>19</v>
      </c>
      <c r="B37" s="31"/>
      <c r="C37" s="117"/>
      <c r="D37" s="118"/>
      <c r="E37" s="119"/>
      <c r="F37" s="198"/>
      <c r="G37" s="199"/>
      <c r="H37" s="200"/>
      <c r="I37" s="149"/>
      <c r="J37" s="150"/>
      <c r="K37" s="137"/>
      <c r="L37" s="138"/>
      <c r="M37" s="94">
        <f t="shared" si="0"/>
        <v>0</v>
      </c>
      <c r="N37" s="95"/>
      <c r="O37" s="48"/>
      <c r="P37" s="48"/>
      <c r="Q37" s="48"/>
      <c r="R37" s="48"/>
    </row>
    <row r="38" spans="1:18" ht="17.25" customHeight="1" x14ac:dyDescent="0.15">
      <c r="A38" s="97"/>
      <c r="B38" s="29"/>
      <c r="C38" s="114"/>
      <c r="D38" s="115"/>
      <c r="E38" s="116"/>
      <c r="F38" s="132"/>
      <c r="G38" s="133"/>
      <c r="H38" s="134"/>
      <c r="I38" s="141"/>
      <c r="J38" s="142"/>
      <c r="K38" s="139"/>
      <c r="L38" s="140"/>
      <c r="M38" s="90">
        <f t="shared" si="0"/>
        <v>0</v>
      </c>
      <c r="N38" s="91"/>
      <c r="O38" s="48"/>
      <c r="P38" s="48"/>
      <c r="Q38" s="48"/>
      <c r="R38" s="48"/>
    </row>
    <row r="39" spans="1:18" ht="17.25" customHeight="1" thickBot="1" x14ac:dyDescent="0.2">
      <c r="A39" s="122"/>
      <c r="B39" s="32"/>
      <c r="C39" s="127"/>
      <c r="D39" s="128"/>
      <c r="E39" s="129"/>
      <c r="F39" s="208"/>
      <c r="G39" s="209"/>
      <c r="H39" s="210"/>
      <c r="I39" s="175"/>
      <c r="J39" s="176"/>
      <c r="K39" s="173"/>
      <c r="L39" s="174"/>
      <c r="M39" s="145">
        <f>SUM(I39:L39)</f>
        <v>0</v>
      </c>
      <c r="N39" s="146"/>
      <c r="O39" s="48"/>
      <c r="P39" s="54" t="s">
        <v>26</v>
      </c>
      <c r="Q39" s="54" t="s">
        <v>25</v>
      </c>
      <c r="R39" s="56" t="s">
        <v>64</v>
      </c>
    </row>
    <row r="40" spans="1:18" ht="24.95" customHeight="1" thickTop="1" thickBot="1" x14ac:dyDescent="0.2">
      <c r="A40" s="18"/>
      <c r="B40" s="19"/>
      <c r="C40" s="120" t="s">
        <v>39</v>
      </c>
      <c r="D40" s="120"/>
      <c r="E40" s="121" t="s">
        <v>63</v>
      </c>
      <c r="F40" s="121"/>
      <c r="G40" s="25">
        <f>IF(I2=T2,P40,Q40)</f>
        <v>57.953696788648244</v>
      </c>
      <c r="H40" s="22" t="s">
        <v>38</v>
      </c>
      <c r="I40" s="163">
        <f>SUM(I16:J39)</f>
        <v>2678000</v>
      </c>
      <c r="J40" s="164"/>
      <c r="K40" s="163">
        <f>SUM(K16:L39)</f>
        <v>250000</v>
      </c>
      <c r="L40" s="164"/>
      <c r="M40" s="143">
        <f>SUM(M16:N39)</f>
        <v>2928000</v>
      </c>
      <c r="N40" s="144"/>
      <c r="O40" s="49"/>
      <c r="P40" s="55">
        <f>$F$8/$I$40*100</f>
        <v>57.953696788648244</v>
      </c>
      <c r="Q40" s="55">
        <f>IF(R40&gt;=75,75,R40)</f>
        <v>57.953696788648244</v>
      </c>
      <c r="R40" s="57">
        <f>$F$8/$I$40*100</f>
        <v>57.953696788648244</v>
      </c>
    </row>
    <row r="41" spans="1:18" ht="35.1" customHeight="1" thickTop="1" thickBot="1" x14ac:dyDescent="0.2">
      <c r="A41" s="16"/>
      <c r="B41" s="17"/>
      <c r="C41" s="110" t="s">
        <v>40</v>
      </c>
      <c r="D41" s="110"/>
      <c r="E41" s="110"/>
      <c r="F41" s="27"/>
      <c r="G41" s="17"/>
      <c r="H41" s="24"/>
      <c r="I41" s="165">
        <f>SUM(I15,I40)</f>
        <v>2928000</v>
      </c>
      <c r="J41" s="166"/>
      <c r="K41" s="165">
        <f>SUM(K15,K40)</f>
        <v>250000</v>
      </c>
      <c r="L41" s="166"/>
      <c r="M41" s="151">
        <f>SUM(M40,M15)</f>
        <v>3178000</v>
      </c>
      <c r="N41" s="152"/>
      <c r="O41" s="48"/>
      <c r="P41" s="48"/>
      <c r="Q41" s="48"/>
      <c r="R41" s="48"/>
    </row>
  </sheetData>
  <mergeCells count="185">
    <mergeCell ref="P2:Q2"/>
    <mergeCell ref="P3:Q3"/>
    <mergeCell ref="P7:Q7"/>
    <mergeCell ref="F36:H36"/>
    <mergeCell ref="F37:H37"/>
    <mergeCell ref="F38:H38"/>
    <mergeCell ref="F39:H39"/>
    <mergeCell ref="D4:E4"/>
    <mergeCell ref="F4:N4"/>
    <mergeCell ref="M23:N23"/>
    <mergeCell ref="M24:N24"/>
    <mergeCell ref="M25:N25"/>
    <mergeCell ref="M27:N27"/>
    <mergeCell ref="M28:N28"/>
    <mergeCell ref="M29:N29"/>
    <mergeCell ref="M12:N12"/>
    <mergeCell ref="M13:N13"/>
    <mergeCell ref="M14:N14"/>
    <mergeCell ref="M15:N15"/>
    <mergeCell ref="M16:N16"/>
    <mergeCell ref="M17:N17"/>
    <mergeCell ref="M18:N18"/>
    <mergeCell ref="M19:N19"/>
    <mergeCell ref="C15:D15"/>
    <mergeCell ref="I41:J41"/>
    <mergeCell ref="F12:H12"/>
    <mergeCell ref="F13:H13"/>
    <mergeCell ref="F14:H14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7:H27"/>
    <mergeCell ref="F28:H28"/>
    <mergeCell ref="F29:H29"/>
    <mergeCell ref="F30:H30"/>
    <mergeCell ref="F31:H31"/>
    <mergeCell ref="F32:H32"/>
    <mergeCell ref="F33:H33"/>
    <mergeCell ref="F34:H34"/>
    <mergeCell ref="F26:H26"/>
    <mergeCell ref="K41:L4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7:J27"/>
    <mergeCell ref="I28:J28"/>
    <mergeCell ref="I29:J29"/>
    <mergeCell ref="K39:L39"/>
    <mergeCell ref="I37:J37"/>
    <mergeCell ref="I38:J38"/>
    <mergeCell ref="I39:J39"/>
    <mergeCell ref="I40:J40"/>
    <mergeCell ref="M41:N4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7:L27"/>
    <mergeCell ref="K28:L28"/>
    <mergeCell ref="K29:L29"/>
    <mergeCell ref="M20:N20"/>
    <mergeCell ref="M21:N21"/>
    <mergeCell ref="M22:N22"/>
    <mergeCell ref="M36:N36"/>
    <mergeCell ref="K40:L40"/>
    <mergeCell ref="K36:L36"/>
    <mergeCell ref="F35:H35"/>
    <mergeCell ref="I30:J30"/>
    <mergeCell ref="I31:J31"/>
    <mergeCell ref="I32:J32"/>
    <mergeCell ref="I33:J33"/>
    <mergeCell ref="I35:J35"/>
    <mergeCell ref="I36:J36"/>
    <mergeCell ref="M40:N40"/>
    <mergeCell ref="M35:N35"/>
    <mergeCell ref="M39:N39"/>
    <mergeCell ref="M37:N37"/>
    <mergeCell ref="M38:N38"/>
    <mergeCell ref="K30:L30"/>
    <mergeCell ref="K31:L31"/>
    <mergeCell ref="K32:L32"/>
    <mergeCell ref="K33:L33"/>
    <mergeCell ref="K34:L34"/>
    <mergeCell ref="I34:J34"/>
    <mergeCell ref="K35:L35"/>
    <mergeCell ref="K37:L37"/>
    <mergeCell ref="K38:L38"/>
    <mergeCell ref="A37:A39"/>
    <mergeCell ref="C31:E31"/>
    <mergeCell ref="C32:E32"/>
    <mergeCell ref="C33:E33"/>
    <mergeCell ref="C34:E34"/>
    <mergeCell ref="C35:E35"/>
    <mergeCell ref="C37:E37"/>
    <mergeCell ref="C38:E38"/>
    <mergeCell ref="A16:A18"/>
    <mergeCell ref="A19:A21"/>
    <mergeCell ref="A22:A24"/>
    <mergeCell ref="C16:E16"/>
    <mergeCell ref="C17:E17"/>
    <mergeCell ref="C18:E18"/>
    <mergeCell ref="C19:E19"/>
    <mergeCell ref="A31:A33"/>
    <mergeCell ref="A34:A36"/>
    <mergeCell ref="C36:E36"/>
    <mergeCell ref="C39:E39"/>
    <mergeCell ref="C26:E26"/>
    <mergeCell ref="C41:E41"/>
    <mergeCell ref="C30:E30"/>
    <mergeCell ref="C20:E20"/>
    <mergeCell ref="C21:E21"/>
    <mergeCell ref="C22:E22"/>
    <mergeCell ref="C23:E23"/>
    <mergeCell ref="C24:E24"/>
    <mergeCell ref="C25:E25"/>
    <mergeCell ref="C27:E27"/>
    <mergeCell ref="C28:E28"/>
    <mergeCell ref="C29:E29"/>
    <mergeCell ref="C40:D40"/>
    <mergeCell ref="E40:F40"/>
    <mergeCell ref="M30:N30"/>
    <mergeCell ref="M31:N31"/>
    <mergeCell ref="M32:N32"/>
    <mergeCell ref="M33:N33"/>
    <mergeCell ref="M34:N34"/>
    <mergeCell ref="A29:A30"/>
    <mergeCell ref="A25:A28"/>
    <mergeCell ref="C12:E12"/>
    <mergeCell ref="C13:E13"/>
    <mergeCell ref="C14:E14"/>
    <mergeCell ref="A13:A14"/>
    <mergeCell ref="I26:J26"/>
    <mergeCell ref="K26:L26"/>
    <mergeCell ref="M26:N26"/>
    <mergeCell ref="A2:H2"/>
    <mergeCell ref="I2:N2"/>
    <mergeCell ref="I6:K6"/>
    <mergeCell ref="I7:K7"/>
    <mergeCell ref="I8:K8"/>
    <mergeCell ref="I9:K9"/>
    <mergeCell ref="I10:K10"/>
    <mergeCell ref="F6:H6"/>
    <mergeCell ref="F7:H7"/>
    <mergeCell ref="F8:H8"/>
    <mergeCell ref="F9:H9"/>
    <mergeCell ref="F10:H10"/>
    <mergeCell ref="A6:E6"/>
    <mergeCell ref="A8:E8"/>
    <mergeCell ref="A9:E9"/>
    <mergeCell ref="A10:E10"/>
    <mergeCell ref="L6:N6"/>
    <mergeCell ref="L7:N7"/>
    <mergeCell ref="L8:N8"/>
    <mergeCell ref="L9:N9"/>
    <mergeCell ref="L10:N10"/>
    <mergeCell ref="A3:N3"/>
    <mergeCell ref="A7:E7"/>
  </mergeCells>
  <phoneticPr fontId="4"/>
  <dataValidations count="1">
    <dataValidation type="list" allowBlank="1" showInputMessage="1" showErrorMessage="1" sqref="I2" xr:uid="{00000000-0002-0000-0000-000000000000}">
      <formula1>$T$2:$T$3</formula1>
    </dataValidation>
  </dataValidations>
  <pageMargins left="0.78740157480314965" right="0" top="0.19685039370078741" bottom="0" header="0.39370078740157483" footer="0.31496062992125984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リスト!$B$3:$B$21</xm:f>
          </x14:formula1>
          <xm:sqref>C13:E14</xm:sqref>
        </x14:dataValidation>
        <x14:dataValidation type="list" allowBlank="1" showInputMessage="1" showErrorMessage="1" xr:uid="{00000000-0002-0000-0000-000001000000}">
          <x14:formula1>
            <xm:f>リスト!$B$3:$B$23</xm:f>
          </x14:formula1>
          <xm:sqref>C16:E39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RowHeight="24.95" customHeight="1" x14ac:dyDescent="0.15"/>
  <cols>
    <col min="1" max="1" width="9" style="1"/>
    <col min="2" max="2" width="33.625" style="1" customWidth="1"/>
    <col min="3" max="3" width="9" style="1"/>
    <col min="4" max="4" width="20.625" style="1" customWidth="1"/>
    <col min="5" max="16384" width="9" style="1"/>
  </cols>
  <sheetData>
    <row r="1" spans="1:4" ht="24.95" customHeight="1" x14ac:dyDescent="0.15">
      <c r="A1" s="1" t="s">
        <v>51</v>
      </c>
    </row>
    <row r="2" spans="1:4" ht="24.95" customHeight="1" thickBot="1" x14ac:dyDescent="0.2">
      <c r="A2" s="33" t="s">
        <v>52</v>
      </c>
      <c r="B2" s="33" t="s">
        <v>32</v>
      </c>
      <c r="D2" s="33" t="s">
        <v>43</v>
      </c>
    </row>
    <row r="3" spans="1:4" ht="24.95" customHeight="1" thickTop="1" x14ac:dyDescent="0.15">
      <c r="A3" s="34">
        <v>0</v>
      </c>
      <c r="B3" s="34" t="s">
        <v>33</v>
      </c>
      <c r="D3" s="34" t="s">
        <v>44</v>
      </c>
    </row>
    <row r="4" spans="1:4" ht="24.95" customHeight="1" x14ac:dyDescent="0.15">
      <c r="A4" s="35">
        <v>1</v>
      </c>
      <c r="B4" s="35" t="s">
        <v>34</v>
      </c>
      <c r="D4" s="35" t="s">
        <v>45</v>
      </c>
    </row>
    <row r="5" spans="1:4" ht="24.95" customHeight="1" x14ac:dyDescent="0.15">
      <c r="A5" s="35">
        <v>2</v>
      </c>
      <c r="B5" s="35" t="s">
        <v>65</v>
      </c>
      <c r="D5" s="35" t="s">
        <v>46</v>
      </c>
    </row>
    <row r="6" spans="1:4" ht="24.95" customHeight="1" x14ac:dyDescent="0.15">
      <c r="A6" s="35">
        <v>3</v>
      </c>
      <c r="B6" s="35" t="s">
        <v>66</v>
      </c>
      <c r="D6" s="35" t="s">
        <v>50</v>
      </c>
    </row>
    <row r="7" spans="1:4" ht="24.95" customHeight="1" x14ac:dyDescent="0.15">
      <c r="A7" s="35">
        <v>4</v>
      </c>
      <c r="B7" s="35" t="s">
        <v>67</v>
      </c>
      <c r="D7" s="35" t="s">
        <v>47</v>
      </c>
    </row>
    <row r="8" spans="1:4" ht="24.95" customHeight="1" x14ac:dyDescent="0.15">
      <c r="A8" s="35">
        <v>5</v>
      </c>
      <c r="B8" s="35" t="s">
        <v>35</v>
      </c>
      <c r="D8" s="35" t="s">
        <v>48</v>
      </c>
    </row>
    <row r="9" spans="1:4" ht="24.95" customHeight="1" x14ac:dyDescent="0.15">
      <c r="A9" s="35">
        <v>6</v>
      </c>
      <c r="B9" s="35" t="s">
        <v>36</v>
      </c>
      <c r="D9" s="35" t="s">
        <v>49</v>
      </c>
    </row>
    <row r="10" spans="1:4" ht="24.95" customHeight="1" x14ac:dyDescent="0.15">
      <c r="A10" s="35">
        <v>7</v>
      </c>
      <c r="B10" s="35" t="s">
        <v>68</v>
      </c>
      <c r="D10" s="38" t="s">
        <v>54</v>
      </c>
    </row>
    <row r="11" spans="1:4" ht="24.95" customHeight="1" x14ac:dyDescent="0.15">
      <c r="A11" s="35">
        <v>8</v>
      </c>
      <c r="B11" s="35" t="s">
        <v>69</v>
      </c>
      <c r="D11" s="36" t="s">
        <v>53</v>
      </c>
    </row>
    <row r="12" spans="1:4" ht="24.95" customHeight="1" x14ac:dyDescent="0.15">
      <c r="A12" s="35">
        <v>9</v>
      </c>
      <c r="B12" s="35" t="s">
        <v>37</v>
      </c>
    </row>
    <row r="13" spans="1:4" ht="24.95" customHeight="1" x14ac:dyDescent="0.15">
      <c r="A13" s="35">
        <v>10</v>
      </c>
      <c r="B13" s="35" t="s">
        <v>70</v>
      </c>
    </row>
    <row r="14" spans="1:4" ht="24.95" customHeight="1" x14ac:dyDescent="0.15">
      <c r="A14" s="35">
        <v>11</v>
      </c>
      <c r="B14" s="35" t="s">
        <v>71</v>
      </c>
    </row>
    <row r="15" spans="1:4" ht="24.95" customHeight="1" x14ac:dyDescent="0.15">
      <c r="A15" s="35">
        <v>12</v>
      </c>
      <c r="B15" s="35"/>
    </row>
    <row r="16" spans="1:4" ht="24.95" customHeight="1" x14ac:dyDescent="0.15">
      <c r="A16" s="35">
        <v>13</v>
      </c>
      <c r="B16" s="35"/>
    </row>
    <row r="17" spans="1:2" ht="24.95" customHeight="1" x14ac:dyDescent="0.15">
      <c r="A17" s="35">
        <v>14</v>
      </c>
      <c r="B17" s="35"/>
    </row>
    <row r="18" spans="1:2" ht="24.95" customHeight="1" x14ac:dyDescent="0.15">
      <c r="A18" s="35">
        <v>15</v>
      </c>
      <c r="B18" s="35"/>
    </row>
    <row r="19" spans="1:2" ht="24.95" customHeight="1" x14ac:dyDescent="0.15">
      <c r="A19" s="35">
        <v>16</v>
      </c>
      <c r="B19" s="35"/>
    </row>
    <row r="20" spans="1:2" ht="24.95" customHeight="1" x14ac:dyDescent="0.15">
      <c r="A20" s="35">
        <v>17</v>
      </c>
      <c r="B20" s="35"/>
    </row>
    <row r="21" spans="1:2" ht="24.95" customHeight="1" x14ac:dyDescent="0.15">
      <c r="A21" s="35">
        <v>18</v>
      </c>
      <c r="B21" s="35"/>
    </row>
    <row r="22" spans="1:2" ht="24.95" customHeight="1" x14ac:dyDescent="0.15">
      <c r="A22" s="35">
        <v>19</v>
      </c>
      <c r="B22" s="35"/>
    </row>
    <row r="23" spans="1:2" ht="24.95" customHeight="1" x14ac:dyDescent="0.15">
      <c r="A23" s="37">
        <v>20</v>
      </c>
      <c r="B23" s="37"/>
    </row>
  </sheetData>
  <phoneticPr fontId="1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リスト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fukushima-mc303</cp:lastModifiedBy>
  <cp:lastPrinted>2021-07-02T01:15:23Z</cp:lastPrinted>
  <dcterms:created xsi:type="dcterms:W3CDTF">2013-02-13T01:11:01Z</dcterms:created>
  <dcterms:modified xsi:type="dcterms:W3CDTF">2021-07-02T01:43:45Z</dcterms:modified>
</cp:coreProperties>
</file>